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-Everyday\Heleena Hills\Budget\"/>
    </mc:Choice>
  </mc:AlternateContent>
  <bookViews>
    <workbookView xWindow="0" yWindow="0" windowWidth="28800" windowHeight="12195"/>
  </bookViews>
  <sheets>
    <sheet name="Sheet1" sheetId="1" r:id="rId1"/>
  </sheets>
  <definedNames>
    <definedName name="_xlnm.Print_Area" localSheetId="0">Sheet1!$A$1:$J$68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I33" i="1"/>
  <c r="E27" i="1" l="1"/>
  <c r="G27" i="1" s="1"/>
  <c r="G29" i="1" s="1"/>
  <c r="E65" i="1"/>
  <c r="E60" i="1"/>
  <c r="G59" i="1"/>
  <c r="G58" i="1"/>
  <c r="G57" i="1"/>
  <c r="I54" i="1"/>
  <c r="G54" i="1"/>
  <c r="F54" i="1"/>
  <c r="E54" i="1"/>
  <c r="E49" i="1"/>
  <c r="G47" i="1"/>
  <c r="I46" i="1"/>
  <c r="G46" i="1"/>
  <c r="F46" i="1"/>
  <c r="G45" i="1"/>
  <c r="G44" i="1"/>
  <c r="G43" i="1"/>
  <c r="F40" i="1"/>
  <c r="E40" i="1"/>
  <c r="G39" i="1"/>
  <c r="G40" i="1" s="1"/>
  <c r="I36" i="1"/>
  <c r="H36" i="1"/>
  <c r="H62" i="1" s="1"/>
  <c r="F36" i="1"/>
  <c r="G33" i="1"/>
  <c r="G36" i="1" s="1"/>
  <c r="I29" i="1"/>
  <c r="F29" i="1"/>
  <c r="I19" i="1"/>
  <c r="F19" i="1"/>
  <c r="E17" i="1"/>
  <c r="E19" i="1" s="1"/>
  <c r="G19" i="1" s="1"/>
  <c r="E10" i="1"/>
  <c r="I9" i="1"/>
  <c r="I10" i="1" s="1"/>
  <c r="F9" i="1"/>
  <c r="F10" i="1" s="1"/>
  <c r="F49" i="1" l="1"/>
  <c r="I21" i="1"/>
  <c r="F21" i="1"/>
  <c r="I49" i="1"/>
  <c r="I62" i="1" s="1"/>
  <c r="I64" i="1" s="1"/>
  <c r="E21" i="1"/>
  <c r="G9" i="1" s="1"/>
  <c r="G10" i="1" s="1"/>
  <c r="G21" i="1" s="1"/>
  <c r="G60" i="1"/>
  <c r="G49" i="1"/>
  <c r="F62" i="1"/>
  <c r="I39" i="1"/>
  <c r="I40" i="1" s="1"/>
  <c r="E29" i="1"/>
  <c r="E36" i="1"/>
  <c r="G62" i="1" l="1"/>
  <c r="F64" i="1"/>
  <c r="E62" i="1"/>
  <c r="E64" i="1" s="1"/>
  <c r="G63" i="1"/>
  <c r="G64" i="1" l="1"/>
  <c r="G65" i="1" s="1"/>
</calcChain>
</file>

<file path=xl/sharedStrings.xml><?xml version="1.0" encoding="utf-8"?>
<sst xmlns="http://schemas.openxmlformats.org/spreadsheetml/2006/main" count="68" uniqueCount="64">
  <si>
    <t xml:space="preserve">Heleena Hills </t>
  </si>
  <si>
    <t>PTD 2016 ACTUAL</t>
  </si>
  <si>
    <t>2016 ANNUAL</t>
  </si>
  <si>
    <t>2016 PROJECTED</t>
  </si>
  <si>
    <t>2017 ANNUAL</t>
  </si>
  <si>
    <t>NOTES</t>
  </si>
  <si>
    <t>(JAN-OCT)</t>
  </si>
  <si>
    <t>BUDGET</t>
  </si>
  <si>
    <t>ACTUAL</t>
  </si>
  <si>
    <t>INCOME</t>
  </si>
  <si>
    <t>OPERATING INCOME</t>
  </si>
  <si>
    <t>YEARLY ASSESSMENTS</t>
  </si>
  <si>
    <t>Homeowner's Assessments</t>
  </si>
  <si>
    <t>136 Homes with $170 assessment</t>
  </si>
  <si>
    <t>TOTAL YEALY ASSESSMENTS</t>
  </si>
  <si>
    <t>OTHER INCOME</t>
  </si>
  <si>
    <t>Interest Income</t>
  </si>
  <si>
    <t>CC&amp;R Violation Fees</t>
  </si>
  <si>
    <t>Lien Related Income</t>
  </si>
  <si>
    <t>Late Fees</t>
  </si>
  <si>
    <t>Other Income</t>
  </si>
  <si>
    <t>TOTAL OTHER INCOME</t>
  </si>
  <si>
    <t>TOTAL OPERATING INCOME</t>
  </si>
  <si>
    <t>EXPENSES</t>
  </si>
  <si>
    <t>OPERATING EXPENSES</t>
  </si>
  <si>
    <t>ADMINISTRATIVE EXPENSES</t>
  </si>
  <si>
    <t>Mailings</t>
  </si>
  <si>
    <t>TOTAL ADMINISTRATIVE EXPENSES</t>
  </si>
  <si>
    <t>MAINTENANCE</t>
  </si>
  <si>
    <t>Landscape Maintenance</t>
  </si>
  <si>
    <t>Vault Inspection</t>
  </si>
  <si>
    <t>Pond(s) Maintenance</t>
  </si>
  <si>
    <t>Special Projects</t>
  </si>
  <si>
    <t>TOTAL MAINTENANCE</t>
  </si>
  <si>
    <t>UTILITIES</t>
  </si>
  <si>
    <t>Electricity</t>
  </si>
  <si>
    <t>3% annual increase</t>
  </si>
  <si>
    <t>TOTAL UTILITIES</t>
  </si>
  <si>
    <t>PROFESSIONAL SERVICES</t>
  </si>
  <si>
    <t>Bank Charge</t>
  </si>
  <si>
    <t>Collection &amp; Legal Fees</t>
  </si>
  <si>
    <t>Anticipated 2 liens and/or Court Actions</t>
  </si>
  <si>
    <t>Insurance</t>
  </si>
  <si>
    <t>Property Management</t>
  </si>
  <si>
    <t>Web site Maintenance</t>
  </si>
  <si>
    <t>Silent Knight Pro.- $25 per month to maintain server</t>
  </si>
  <si>
    <t>TAXES &amp; LICENSING</t>
  </si>
  <si>
    <t>Licenses</t>
  </si>
  <si>
    <t>TOTAL TAXES &amp; LICENSING</t>
  </si>
  <si>
    <t>ACCOUNTS RECEIVABLE</t>
  </si>
  <si>
    <t>Bad Debt</t>
  </si>
  <si>
    <t>CC&amp;R Violations lost Income</t>
  </si>
  <si>
    <t>This number with skew the actual day-to-day operations Projection</t>
  </si>
  <si>
    <t>TOTAL OPERATING EXPENSES</t>
  </si>
  <si>
    <t>Removing Accounts Receivables</t>
  </si>
  <si>
    <t>NET INCOME</t>
  </si>
  <si>
    <t>Removing Accounts Recievables</t>
  </si>
  <si>
    <t>Estimated cost per year</t>
  </si>
  <si>
    <t>Town &amp; County Fence for $1074, &amp; Steve Ewing @ 27.42+158.88</t>
  </si>
  <si>
    <t>$490.05 /mo</t>
  </si>
  <si>
    <t>Assurance Property Mgmt $1100/mo</t>
  </si>
  <si>
    <t>2017 Proposed Budget</t>
  </si>
  <si>
    <t>Community Association Underwriters-  we switched to 1 time Payments of $1781 in July.  It lowers admin costs.</t>
  </si>
  <si>
    <t>CAPITAL IMPROVEMENT EXPENDATURES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</si>
</sst>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4"/>
      <name val="Century725 Blk BT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5" fillId="0" borderId="0" xfId="0" applyFont="1"/>
    <xf numFmtId="0" fontId="4" fillId="0" borderId="0" xfId="0" applyFont="1"/>
    <xf numFmtId="44" fontId="4" fillId="0" borderId="0" xfId="1" applyFont="1"/>
    <xf numFmtId="44" fontId="4" fillId="3" borderId="0" xfId="1" applyFont="1" applyFill="1"/>
    <xf numFmtId="0" fontId="4" fillId="0" borderId="1" xfId="0" applyFont="1" applyBorder="1"/>
    <xf numFmtId="0" fontId="6" fillId="0" borderId="0" xfId="0" applyFont="1"/>
    <xf numFmtId="44" fontId="6" fillId="0" borderId="0" xfId="1" applyFont="1"/>
    <xf numFmtId="44" fontId="6" fillId="0" borderId="0" xfId="1" applyFont="1" applyBorder="1"/>
    <xf numFmtId="0" fontId="4" fillId="0" borderId="1" xfId="0" applyFont="1" applyBorder="1" applyAlignment="1">
      <alignment wrapText="1"/>
    </xf>
    <xf numFmtId="44" fontId="6" fillId="4" borderId="0" xfId="1" applyFont="1" applyFill="1" applyBorder="1"/>
    <xf numFmtId="0" fontId="4" fillId="0" borderId="0" xfId="0" applyFont="1" applyAlignment="1">
      <alignment vertical="center"/>
    </xf>
    <xf numFmtId="44" fontId="6" fillId="4" borderId="0" xfId="1" applyFont="1" applyFill="1"/>
    <xf numFmtId="0" fontId="7" fillId="3" borderId="0" xfId="0" applyFont="1" applyFill="1"/>
    <xf numFmtId="44" fontId="4" fillId="3" borderId="0" xfId="0" applyNumberFormat="1" applyFont="1" applyFill="1"/>
    <xf numFmtId="44" fontId="7" fillId="3" borderId="0" xfId="0" applyNumberFormat="1" applyFont="1" applyFill="1"/>
    <xf numFmtId="0" fontId="4" fillId="3" borderId="1" xfId="0" applyFont="1" applyFill="1" applyBorder="1"/>
    <xf numFmtId="44" fontId="4" fillId="0" borderId="0" xfId="0" applyNumberFormat="1" applyFont="1"/>
    <xf numFmtId="44" fontId="7" fillId="3" borderId="0" xfId="1" applyFont="1" applyFill="1"/>
    <xf numFmtId="0" fontId="3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4" borderId="0" xfId="0" applyFont="1" applyFill="1"/>
    <xf numFmtId="44" fontId="4" fillId="4" borderId="0" xfId="1" applyFont="1" applyFill="1"/>
    <xf numFmtId="0" fontId="4" fillId="4" borderId="1" xfId="0" applyFont="1" applyFill="1" applyBorder="1"/>
    <xf numFmtId="44" fontId="4" fillId="0" borderId="0" xfId="1" applyFont="1" applyAlignment="1">
      <alignment vertical="center"/>
    </xf>
    <xf numFmtId="44" fontId="4" fillId="3" borderId="0" xfId="1" applyFont="1" applyFill="1" applyAlignment="1">
      <alignment vertical="center"/>
    </xf>
    <xf numFmtId="44" fontId="2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selection activeCell="I21" sqref="I21"/>
    </sheetView>
  </sheetViews>
  <sheetFormatPr defaultRowHeight="15"/>
  <cols>
    <col min="1" max="1" width="2.28515625" customWidth="1"/>
    <col min="2" max="3" width="2.140625" customWidth="1"/>
    <col min="4" max="4" width="31.42578125" customWidth="1"/>
    <col min="5" max="5" width="11.5703125" customWidth="1"/>
    <col min="6" max="6" width="11.7109375" customWidth="1"/>
    <col min="7" max="7" width="12.140625" customWidth="1"/>
    <col min="8" max="8" width="1.28515625" customWidth="1"/>
    <col min="9" max="9" width="12.5703125" customWidth="1"/>
    <col min="10" max="10" width="44" customWidth="1"/>
  </cols>
  <sheetData>
    <row r="1" spans="1:10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4" customFormat="1" ht="25.5">
      <c r="A3" s="1"/>
      <c r="B3" s="1"/>
      <c r="C3" s="1"/>
      <c r="D3" s="1"/>
      <c r="E3" s="22" t="s">
        <v>1</v>
      </c>
      <c r="F3" s="22" t="s">
        <v>2</v>
      </c>
      <c r="G3" s="22" t="s">
        <v>3</v>
      </c>
      <c r="H3" s="23"/>
      <c r="I3" s="22" t="s">
        <v>4</v>
      </c>
      <c r="J3" s="34" t="s">
        <v>5</v>
      </c>
    </row>
    <row r="4" spans="1:10" s="4" customFormat="1" ht="12.75">
      <c r="A4" s="1"/>
      <c r="B4" s="1"/>
      <c r="C4" s="1"/>
      <c r="D4" s="1"/>
      <c r="E4" s="2" t="s">
        <v>6</v>
      </c>
      <c r="F4" s="2" t="s">
        <v>7</v>
      </c>
      <c r="G4" s="2" t="s">
        <v>8</v>
      </c>
      <c r="H4" s="24"/>
      <c r="I4" s="2" t="s">
        <v>7</v>
      </c>
      <c r="J4" s="34"/>
    </row>
    <row r="5" spans="1:10" s="4" customFormat="1" ht="12.75">
      <c r="A5" s="5"/>
      <c r="B5" s="5"/>
      <c r="C5" s="5"/>
      <c r="D5" s="5"/>
      <c r="E5" s="6"/>
      <c r="F5" s="6"/>
      <c r="G5" s="6"/>
      <c r="H5" s="7"/>
      <c r="I5" s="6"/>
      <c r="J5" s="8"/>
    </row>
    <row r="6" spans="1:10" s="4" customFormat="1" ht="12.75">
      <c r="A6" s="9" t="s">
        <v>9</v>
      </c>
      <c r="B6" s="9"/>
      <c r="C6" s="5"/>
      <c r="D6" s="5"/>
      <c r="E6" s="6"/>
      <c r="F6" s="6"/>
      <c r="G6" s="6"/>
      <c r="H6" s="7"/>
      <c r="I6" s="6"/>
      <c r="J6" s="8"/>
    </row>
    <row r="7" spans="1:10" s="4" customFormat="1" ht="12.75">
      <c r="A7" s="9"/>
      <c r="B7" s="9" t="s">
        <v>10</v>
      </c>
      <c r="C7" s="5"/>
      <c r="D7" s="5"/>
      <c r="E7" s="6"/>
      <c r="F7" s="6"/>
      <c r="G7" s="6"/>
      <c r="H7" s="7"/>
      <c r="I7" s="6"/>
      <c r="J7" s="8"/>
    </row>
    <row r="8" spans="1:10" s="4" customFormat="1" ht="12.75">
      <c r="A8" s="5"/>
      <c r="B8" s="5"/>
      <c r="C8" s="9" t="s">
        <v>11</v>
      </c>
      <c r="D8" s="5"/>
      <c r="E8" s="5"/>
      <c r="F8" s="6"/>
      <c r="G8" s="5"/>
      <c r="H8" s="7"/>
      <c r="I8" s="6"/>
      <c r="J8" s="8"/>
    </row>
    <row r="9" spans="1:10" s="4" customFormat="1" ht="12.75">
      <c r="A9" s="5"/>
      <c r="B9" s="5"/>
      <c r="C9" s="5"/>
      <c r="D9" s="5" t="s">
        <v>12</v>
      </c>
      <c r="E9" s="6">
        <v>21454.5</v>
      </c>
      <c r="F9" s="6">
        <f>170*136</f>
        <v>23120</v>
      </c>
      <c r="G9" s="6">
        <f>E21</f>
        <v>24731</v>
      </c>
      <c r="H9" s="7"/>
      <c r="I9" s="6">
        <f>170*136</f>
        <v>23120</v>
      </c>
      <c r="J9" s="8" t="s">
        <v>13</v>
      </c>
    </row>
    <row r="10" spans="1:10" s="4" customFormat="1" ht="12.75">
      <c r="A10" s="5"/>
      <c r="B10" s="5"/>
      <c r="C10" s="9" t="s">
        <v>14</v>
      </c>
      <c r="D10" s="5"/>
      <c r="E10" s="10">
        <f>E9</f>
        <v>21454.5</v>
      </c>
      <c r="F10" s="10">
        <f>F9</f>
        <v>23120</v>
      </c>
      <c r="G10" s="10">
        <f>G9</f>
        <v>24731</v>
      </c>
      <c r="H10" s="7"/>
      <c r="I10" s="10">
        <f>I9</f>
        <v>23120</v>
      </c>
      <c r="J10" s="8"/>
    </row>
    <row r="11" spans="1:10" s="4" customFormat="1" ht="12.75">
      <c r="A11" s="5"/>
      <c r="B11" s="5"/>
      <c r="C11" s="5"/>
      <c r="D11" s="5"/>
      <c r="E11" s="6"/>
      <c r="F11" s="6"/>
      <c r="G11" s="6"/>
      <c r="H11" s="7"/>
      <c r="I11" s="6"/>
      <c r="J11" s="8"/>
    </row>
    <row r="12" spans="1:10" s="4" customFormat="1" ht="12.75">
      <c r="A12" s="5"/>
      <c r="B12" s="5"/>
      <c r="C12" s="9" t="s">
        <v>15</v>
      </c>
      <c r="D12" s="5"/>
      <c r="E12" s="6"/>
      <c r="F12" s="6"/>
      <c r="G12" s="6"/>
      <c r="H12" s="7"/>
      <c r="I12" s="6"/>
      <c r="J12" s="8"/>
    </row>
    <row r="13" spans="1:10" s="4" customFormat="1" ht="12.75">
      <c r="A13" s="5"/>
      <c r="B13" s="5"/>
      <c r="C13" s="5"/>
      <c r="D13" s="5" t="s">
        <v>16</v>
      </c>
      <c r="E13" s="6">
        <v>7.5</v>
      </c>
      <c r="F13" s="6"/>
      <c r="G13" s="6"/>
      <c r="H13" s="7"/>
      <c r="I13" s="6"/>
      <c r="J13" s="8"/>
    </row>
    <row r="14" spans="1:10" s="4" customFormat="1" ht="12.75">
      <c r="A14" s="5"/>
      <c r="B14" s="5"/>
      <c r="C14" s="5"/>
      <c r="D14" s="5" t="s">
        <v>17</v>
      </c>
      <c r="E14" s="6">
        <v>1585</v>
      </c>
      <c r="F14" s="6"/>
      <c r="G14" s="6"/>
      <c r="H14" s="7"/>
      <c r="I14" s="6"/>
      <c r="J14" s="8"/>
    </row>
    <row r="15" spans="1:10" s="4" customFormat="1" ht="12.75">
      <c r="A15" s="5"/>
      <c r="B15" s="5"/>
      <c r="C15" s="5"/>
      <c r="D15" s="5" t="s">
        <v>18</v>
      </c>
      <c r="E15" s="6"/>
      <c r="F15" s="6"/>
      <c r="G15" s="6"/>
      <c r="H15" s="7"/>
      <c r="I15" s="6"/>
      <c r="J15" s="8"/>
    </row>
    <row r="16" spans="1:10" s="4" customFormat="1" ht="12.75">
      <c r="A16" s="5"/>
      <c r="B16" s="5"/>
      <c r="C16" s="5"/>
      <c r="D16" s="5" t="s">
        <v>19</v>
      </c>
      <c r="E16" s="6">
        <v>1488</v>
      </c>
      <c r="F16" s="6"/>
      <c r="G16" s="6"/>
      <c r="H16" s="7"/>
      <c r="I16" s="6"/>
      <c r="J16" s="8"/>
    </row>
    <row r="17" spans="1:10" s="4" customFormat="1" ht="12.75">
      <c r="A17" s="5"/>
      <c r="B17" s="5"/>
      <c r="C17" s="5"/>
      <c r="D17" s="5" t="s">
        <v>20</v>
      </c>
      <c r="E17" s="6">
        <f>146+50</f>
        <v>196</v>
      </c>
      <c r="F17" s="6"/>
      <c r="G17" s="6"/>
      <c r="H17" s="7"/>
      <c r="I17" s="6"/>
      <c r="J17" s="8"/>
    </row>
    <row r="18" spans="1:10" s="4" customFormat="1" ht="12.75">
      <c r="A18" s="5"/>
      <c r="B18" s="5"/>
      <c r="C18" s="5"/>
      <c r="D18" s="5"/>
      <c r="E18" s="6"/>
      <c r="F18" s="6"/>
      <c r="G18" s="6"/>
      <c r="H18" s="7"/>
      <c r="I18" s="6"/>
      <c r="J18" s="8"/>
    </row>
    <row r="19" spans="1:10" s="4" customFormat="1" ht="12.75">
      <c r="A19" s="5"/>
      <c r="B19" s="5"/>
      <c r="C19" s="9" t="s">
        <v>21</v>
      </c>
      <c r="D19" s="5"/>
      <c r="E19" s="10">
        <f>SUM(E13:E18)</f>
        <v>3276.5</v>
      </c>
      <c r="F19" s="10">
        <f>F13+F14+F16</f>
        <v>0</v>
      </c>
      <c r="G19" s="10">
        <f>E19/8*12</f>
        <v>4914.75</v>
      </c>
      <c r="H19" s="7"/>
      <c r="I19" s="10">
        <f>I13+I14+I16</f>
        <v>0</v>
      </c>
      <c r="J19" s="8"/>
    </row>
    <row r="20" spans="1:10" s="4" customFormat="1" ht="6.75" customHeight="1">
      <c r="A20" s="25"/>
      <c r="B20" s="25"/>
      <c r="C20" s="25"/>
      <c r="D20" s="25"/>
      <c r="E20" s="26"/>
      <c r="F20" s="26"/>
      <c r="G20" s="26"/>
      <c r="H20" s="26"/>
      <c r="I20" s="26"/>
      <c r="J20" s="27"/>
    </row>
    <row r="21" spans="1:10" s="4" customFormat="1" ht="12.75">
      <c r="A21" s="5"/>
      <c r="B21" s="9" t="s">
        <v>22</v>
      </c>
      <c r="C21" s="5"/>
      <c r="D21" s="5"/>
      <c r="E21" s="10">
        <f>E10+E19</f>
        <v>24731</v>
      </c>
      <c r="F21" s="10">
        <f>F10+F19</f>
        <v>23120</v>
      </c>
      <c r="G21" s="10">
        <f>G19+G10</f>
        <v>29645.75</v>
      </c>
      <c r="H21" s="7"/>
      <c r="I21" s="10">
        <f>I10+I19</f>
        <v>23120</v>
      </c>
      <c r="J21" s="8"/>
    </row>
    <row r="22" spans="1:10" s="4" customFormat="1" ht="12.75">
      <c r="A22" s="5"/>
      <c r="B22" s="5"/>
      <c r="C22" s="5"/>
      <c r="D22" s="5"/>
      <c r="E22" s="6"/>
      <c r="F22" s="6"/>
      <c r="G22" s="6"/>
      <c r="H22" s="7"/>
      <c r="I22" s="6"/>
      <c r="J22" s="8"/>
    </row>
    <row r="23" spans="1:10" s="4" customFormat="1" ht="12.75">
      <c r="A23" s="9" t="s">
        <v>23</v>
      </c>
      <c r="B23" s="9"/>
      <c r="C23" s="5"/>
      <c r="D23" s="5"/>
      <c r="E23" s="6"/>
      <c r="F23" s="6"/>
      <c r="G23" s="6"/>
      <c r="H23" s="7"/>
      <c r="I23" s="6"/>
      <c r="J23" s="8"/>
    </row>
    <row r="24" spans="1:10" s="4" customFormat="1" ht="12.75">
      <c r="A24" s="9"/>
      <c r="B24" s="9" t="s">
        <v>24</v>
      </c>
      <c r="C24" s="5"/>
      <c r="D24" s="5"/>
      <c r="E24" s="6"/>
      <c r="F24" s="6"/>
      <c r="G24" s="6"/>
      <c r="H24" s="7"/>
      <c r="I24" s="6"/>
      <c r="J24" s="8"/>
    </row>
    <row r="25" spans="1:10" s="4" customFormat="1" ht="12.75">
      <c r="A25" s="9"/>
      <c r="B25" s="9"/>
      <c r="C25" s="5"/>
      <c r="D25" s="5"/>
      <c r="E25" s="6"/>
      <c r="F25" s="6"/>
      <c r="G25" s="6"/>
      <c r="H25" s="7"/>
      <c r="I25" s="6"/>
      <c r="J25" s="8"/>
    </row>
    <row r="26" spans="1:10" s="4" customFormat="1" ht="12.75">
      <c r="A26" s="9"/>
      <c r="B26" s="9"/>
      <c r="C26" s="9" t="s">
        <v>25</v>
      </c>
      <c r="D26" s="5"/>
      <c r="E26" s="6"/>
      <c r="F26" s="6"/>
      <c r="G26" s="6"/>
      <c r="H26" s="7"/>
      <c r="I26" s="6"/>
      <c r="J26" s="8"/>
    </row>
    <row r="27" spans="1:10" s="4" customFormat="1" ht="12.75">
      <c r="A27" s="9"/>
      <c r="B27" s="9"/>
      <c r="C27" s="5"/>
      <c r="D27" s="5" t="s">
        <v>26</v>
      </c>
      <c r="E27" s="6">
        <f>369.39+20.8</f>
        <v>390.19</v>
      </c>
      <c r="F27" s="6">
        <v>100</v>
      </c>
      <c r="G27" s="6">
        <f>E27/10*12</f>
        <v>468.22799999999995</v>
      </c>
      <c r="H27" s="7"/>
      <c r="I27" s="6">
        <v>470</v>
      </c>
      <c r="J27" s="8"/>
    </row>
    <row r="28" spans="1:10" s="4" customFormat="1" ht="12.75">
      <c r="A28" s="9"/>
      <c r="B28" s="9"/>
      <c r="C28" s="5"/>
      <c r="D28" s="5"/>
      <c r="E28" s="6"/>
      <c r="F28" s="6"/>
      <c r="G28" s="6"/>
      <c r="H28" s="7"/>
      <c r="I28" s="6"/>
      <c r="J28" s="8"/>
    </row>
    <row r="29" spans="1:10" s="4" customFormat="1" ht="12.75">
      <c r="A29" s="9"/>
      <c r="B29" s="9"/>
      <c r="C29" s="9" t="s">
        <v>27</v>
      </c>
      <c r="D29" s="5"/>
      <c r="E29" s="11">
        <f>SUM(E27:E28)</f>
        <v>390.19</v>
      </c>
      <c r="F29" s="10">
        <f>F27+F28</f>
        <v>100</v>
      </c>
      <c r="G29" s="11">
        <f>G27+G28</f>
        <v>468.22799999999995</v>
      </c>
      <c r="H29" s="7"/>
      <c r="I29" s="10">
        <f>I27+I28</f>
        <v>470</v>
      </c>
      <c r="J29" s="8"/>
    </row>
    <row r="30" spans="1:10" s="4" customFormat="1" ht="12.75">
      <c r="A30" s="9"/>
      <c r="B30" s="9"/>
      <c r="C30" s="5"/>
      <c r="D30" s="5"/>
      <c r="E30" s="6"/>
      <c r="F30" s="6"/>
      <c r="G30" s="6"/>
      <c r="H30" s="7"/>
      <c r="I30" s="6"/>
      <c r="J30" s="8"/>
    </row>
    <row r="31" spans="1:10" s="4" customFormat="1" ht="12.75">
      <c r="A31" s="9"/>
      <c r="B31" s="9"/>
      <c r="C31" s="5"/>
      <c r="D31" s="5"/>
      <c r="E31" s="6"/>
      <c r="F31" s="6"/>
      <c r="G31" s="6"/>
      <c r="H31" s="7"/>
      <c r="I31" s="6"/>
      <c r="J31" s="8"/>
    </row>
    <row r="32" spans="1:10" s="4" customFormat="1" ht="12.75">
      <c r="A32" s="5"/>
      <c r="B32" s="5"/>
      <c r="C32" s="9" t="s">
        <v>28</v>
      </c>
      <c r="D32" s="5"/>
      <c r="E32" s="6"/>
      <c r="F32" s="6"/>
      <c r="G32" s="6"/>
      <c r="H32" s="7"/>
      <c r="I32" s="6"/>
      <c r="J32" s="8"/>
    </row>
    <row r="33" spans="1:10" s="4" customFormat="1" ht="12.75">
      <c r="A33" s="5"/>
      <c r="B33" s="5"/>
      <c r="C33" s="5"/>
      <c r="D33" s="5" t="s">
        <v>29</v>
      </c>
      <c r="E33" s="6">
        <v>5381.1</v>
      </c>
      <c r="F33" s="6">
        <v>5864.4</v>
      </c>
      <c r="G33" s="6">
        <f>488.7*12</f>
        <v>5864.4</v>
      </c>
      <c r="H33" s="7"/>
      <c r="I33" s="6">
        <f>490.05*12</f>
        <v>5880.6</v>
      </c>
      <c r="J33" s="8" t="s">
        <v>59</v>
      </c>
    </row>
    <row r="34" spans="1:10" s="4" customFormat="1" ht="15.75" customHeight="1">
      <c r="A34" s="5"/>
      <c r="B34" s="5"/>
      <c r="C34" s="5"/>
      <c r="D34" s="5" t="s">
        <v>30</v>
      </c>
      <c r="E34" s="6"/>
      <c r="F34" s="6">
        <v>300</v>
      </c>
      <c r="G34" s="6">
        <v>300</v>
      </c>
      <c r="H34" s="7"/>
      <c r="I34" s="6">
        <v>300</v>
      </c>
      <c r="J34" s="12" t="s">
        <v>57</v>
      </c>
    </row>
    <row r="35" spans="1:10" s="4" customFormat="1" ht="12.75">
      <c r="A35" s="5"/>
      <c r="B35" s="5"/>
      <c r="C35" s="5"/>
      <c r="D35" s="5" t="s">
        <v>31</v>
      </c>
      <c r="E35" s="6"/>
      <c r="F35" s="6"/>
      <c r="G35" s="6"/>
      <c r="H35" s="7"/>
      <c r="I35" s="6"/>
      <c r="J35" s="8"/>
    </row>
    <row r="36" spans="1:10" s="4" customFormat="1" ht="24.75" customHeight="1">
      <c r="A36" s="5"/>
      <c r="B36" s="5"/>
      <c r="C36" s="9" t="s">
        <v>33</v>
      </c>
      <c r="D36" s="5"/>
      <c r="E36" s="11">
        <f>SUM(E33:E35)</f>
        <v>5381.1</v>
      </c>
      <c r="F36" s="11">
        <f>SUM(F33:F35)</f>
        <v>6164.4</v>
      </c>
      <c r="G36" s="11">
        <f>SUM(G33:G35)</f>
        <v>6164.4</v>
      </c>
      <c r="H36" s="13">
        <f>SUM(H33:H35)</f>
        <v>0</v>
      </c>
      <c r="I36" s="11">
        <f>SUM(I33:I35)</f>
        <v>6180.6</v>
      </c>
      <c r="J36" s="8"/>
    </row>
    <row r="37" spans="1:10" s="4" customFormat="1" ht="12.75">
      <c r="A37" s="5"/>
      <c r="B37" s="5"/>
      <c r="C37" s="5"/>
      <c r="D37" s="5"/>
      <c r="E37" s="6"/>
      <c r="F37" s="6"/>
      <c r="G37" s="6"/>
      <c r="H37" s="7"/>
      <c r="I37" s="6"/>
      <c r="J37" s="8"/>
    </row>
    <row r="38" spans="1:10" s="4" customFormat="1" ht="12.75">
      <c r="A38" s="5"/>
      <c r="B38" s="5"/>
      <c r="C38" s="9" t="s">
        <v>34</v>
      </c>
      <c r="D38" s="5"/>
      <c r="E38" s="6"/>
      <c r="F38" s="6"/>
      <c r="G38" s="6"/>
      <c r="H38" s="7"/>
      <c r="I38" s="6"/>
      <c r="J38" s="8"/>
    </row>
    <row r="39" spans="1:10" s="4" customFormat="1" ht="12.75">
      <c r="A39" s="5"/>
      <c r="B39" s="5"/>
      <c r="C39" s="5"/>
      <c r="D39" s="5" t="s">
        <v>35</v>
      </c>
      <c r="E39" s="6">
        <v>338.36</v>
      </c>
      <c r="F39" s="6">
        <v>440.66</v>
      </c>
      <c r="G39" s="6">
        <f>E39/10*12</f>
        <v>406.03199999999998</v>
      </c>
      <c r="H39" s="7"/>
      <c r="I39" s="6">
        <f>(G39*0.03)+G39</f>
        <v>418.21295999999995</v>
      </c>
      <c r="J39" s="8" t="s">
        <v>36</v>
      </c>
    </row>
    <row r="40" spans="1:10" s="4" customFormat="1" ht="12.75">
      <c r="A40" s="5"/>
      <c r="B40" s="5"/>
      <c r="C40" s="9" t="s">
        <v>37</v>
      </c>
      <c r="D40" s="5"/>
      <c r="E40" s="11">
        <f>E39</f>
        <v>338.36</v>
      </c>
      <c r="F40" s="10">
        <f>F39</f>
        <v>440.66</v>
      </c>
      <c r="G40" s="11">
        <f>G39</f>
        <v>406.03199999999998</v>
      </c>
      <c r="H40" s="7"/>
      <c r="I40" s="10">
        <f>I39</f>
        <v>418.21295999999995</v>
      </c>
      <c r="J40" s="8"/>
    </row>
    <row r="41" spans="1:10" s="4" customFormat="1" ht="12.75">
      <c r="A41" s="5"/>
      <c r="B41" s="5"/>
      <c r="C41" s="5"/>
      <c r="D41" s="5"/>
      <c r="E41" s="6"/>
      <c r="F41" s="6"/>
      <c r="G41" s="6"/>
      <c r="H41" s="7"/>
      <c r="I41" s="6"/>
      <c r="J41" s="8"/>
    </row>
    <row r="42" spans="1:10" s="4" customFormat="1" ht="12.75">
      <c r="A42" s="5"/>
      <c r="B42" s="5"/>
      <c r="C42" s="9" t="s">
        <v>38</v>
      </c>
      <c r="D42" s="5"/>
      <c r="E42" s="6"/>
      <c r="F42" s="6"/>
      <c r="G42" s="6"/>
      <c r="H42" s="7"/>
      <c r="I42" s="6"/>
      <c r="J42" s="8"/>
    </row>
    <row r="43" spans="1:10" s="4" customFormat="1" ht="12.75">
      <c r="A43" s="5"/>
      <c r="B43" s="5"/>
      <c r="C43" s="9"/>
      <c r="D43" s="5" t="s">
        <v>39</v>
      </c>
      <c r="E43" s="6"/>
      <c r="F43" s="6"/>
      <c r="G43" s="6">
        <f>E43/10*12</f>
        <v>0</v>
      </c>
      <c r="H43" s="7"/>
      <c r="I43" s="6"/>
      <c r="J43" s="8"/>
    </row>
    <row r="44" spans="1:10" s="4" customFormat="1" ht="12.75">
      <c r="A44" s="5"/>
      <c r="B44" s="5"/>
      <c r="C44" s="5"/>
      <c r="D44" s="5" t="s">
        <v>40</v>
      </c>
      <c r="E44" s="6">
        <v>455</v>
      </c>
      <c r="F44" s="6">
        <v>900</v>
      </c>
      <c r="G44" s="6">
        <f>E44/10*12</f>
        <v>546</v>
      </c>
      <c r="H44" s="7"/>
      <c r="I44" s="6">
        <v>900</v>
      </c>
      <c r="J44" s="8" t="s">
        <v>41</v>
      </c>
    </row>
    <row r="45" spans="1:10" s="4" customFormat="1" ht="40.5" customHeight="1">
      <c r="A45" s="5"/>
      <c r="B45" s="5"/>
      <c r="C45" s="5"/>
      <c r="D45" s="14" t="s">
        <v>42</v>
      </c>
      <c r="E45" s="28">
        <v>1781</v>
      </c>
      <c r="F45" s="28">
        <v>1775</v>
      </c>
      <c r="G45" s="28">
        <f>E45</f>
        <v>1781</v>
      </c>
      <c r="H45" s="29"/>
      <c r="I45" s="28">
        <v>1781</v>
      </c>
      <c r="J45" s="12" t="s">
        <v>62</v>
      </c>
    </row>
    <row r="46" spans="1:10" s="4" customFormat="1" ht="12.75">
      <c r="A46" s="5"/>
      <c r="B46" s="5"/>
      <c r="C46" s="5"/>
      <c r="D46" s="5" t="s">
        <v>43</v>
      </c>
      <c r="E46" s="6">
        <v>11000</v>
      </c>
      <c r="F46" s="6">
        <f>1100*12</f>
        <v>13200</v>
      </c>
      <c r="G46" s="6">
        <f>(900*9)+(1100*3)</f>
        <v>11400</v>
      </c>
      <c r="H46" s="7"/>
      <c r="I46" s="6">
        <f>1100*12</f>
        <v>13200</v>
      </c>
      <c r="J46" s="8" t="s">
        <v>60</v>
      </c>
    </row>
    <row r="47" spans="1:10" s="4" customFormat="1" ht="15.75" customHeight="1">
      <c r="A47" s="5"/>
      <c r="B47" s="5"/>
      <c r="C47" s="5"/>
      <c r="D47" s="5" t="s">
        <v>44</v>
      </c>
      <c r="E47" s="6">
        <v>0</v>
      </c>
      <c r="F47" s="6">
        <v>310</v>
      </c>
      <c r="G47" s="6">
        <f>9.95+300</f>
        <v>309.95</v>
      </c>
      <c r="H47" s="7"/>
      <c r="I47" s="6">
        <v>310</v>
      </c>
      <c r="J47" s="12" t="s">
        <v>45</v>
      </c>
    </row>
    <row r="48" spans="1:10" s="4" customFormat="1" ht="12.75">
      <c r="A48" s="5"/>
      <c r="B48" s="5"/>
      <c r="C48" s="5"/>
      <c r="D48" s="5"/>
      <c r="E48" s="6"/>
      <c r="F48" s="6"/>
      <c r="G48" s="6"/>
      <c r="H48" s="7"/>
      <c r="I48" s="6"/>
      <c r="J48" s="8"/>
    </row>
    <row r="49" spans="1:10" s="4" customFormat="1" ht="12.75">
      <c r="A49" s="5"/>
      <c r="B49" s="5"/>
      <c r="C49" s="9" t="s">
        <v>38</v>
      </c>
      <c r="D49" s="5"/>
      <c r="E49" s="11">
        <f>SUM(E43:E48)</f>
        <v>13236</v>
      </c>
      <c r="F49" s="11">
        <f>SUM(F43:F48)</f>
        <v>16185</v>
      </c>
      <c r="G49" s="11">
        <f>SUM(G43:G48)</f>
        <v>14036.95</v>
      </c>
      <c r="H49" s="7"/>
      <c r="I49" s="11">
        <f>SUM(I43:I48)</f>
        <v>16191</v>
      </c>
      <c r="J49" s="8"/>
    </row>
    <row r="50" spans="1:10" s="4" customFormat="1" ht="12.75">
      <c r="A50" s="5"/>
      <c r="B50" s="5"/>
      <c r="C50" s="5"/>
      <c r="D50" s="5"/>
      <c r="E50" s="6"/>
      <c r="F50" s="6"/>
      <c r="G50" s="6"/>
      <c r="H50" s="7"/>
      <c r="I50" s="6"/>
      <c r="J50" s="8"/>
    </row>
    <row r="51" spans="1:10" s="4" customFormat="1" ht="12.75">
      <c r="A51" s="5"/>
      <c r="B51" s="5"/>
      <c r="C51" s="9" t="s">
        <v>46</v>
      </c>
      <c r="D51" s="5"/>
      <c r="E51" s="6"/>
      <c r="F51" s="6"/>
      <c r="G51" s="6"/>
      <c r="H51" s="7"/>
      <c r="I51" s="6"/>
      <c r="J51" s="8"/>
    </row>
    <row r="52" spans="1:10" s="4" customFormat="1" ht="12.75">
      <c r="A52" s="5"/>
      <c r="B52" s="5"/>
      <c r="C52" s="5"/>
      <c r="D52" s="5" t="s">
        <v>47</v>
      </c>
      <c r="E52" s="6"/>
      <c r="F52" s="6">
        <v>12</v>
      </c>
      <c r="G52" s="6"/>
      <c r="H52" s="7"/>
      <c r="I52" s="6">
        <v>12</v>
      </c>
      <c r="J52" s="8"/>
    </row>
    <row r="53" spans="1:10" s="4" customFormat="1" ht="12.75">
      <c r="A53" s="5"/>
      <c r="B53" s="5"/>
      <c r="C53" s="5"/>
      <c r="D53" s="5"/>
      <c r="E53" s="6"/>
      <c r="F53" s="6"/>
      <c r="G53" s="6"/>
      <c r="H53" s="7"/>
      <c r="I53" s="6"/>
      <c r="J53" s="8"/>
    </row>
    <row r="54" spans="1:10" s="4" customFormat="1" ht="12.75">
      <c r="A54" s="5"/>
      <c r="B54" s="5"/>
      <c r="C54" s="9" t="s">
        <v>48</v>
      </c>
      <c r="D54" s="5"/>
      <c r="E54" s="11">
        <f>E52</f>
        <v>0</v>
      </c>
      <c r="F54" s="10">
        <f>F52+F53</f>
        <v>12</v>
      </c>
      <c r="G54" s="11">
        <f>G52+G53</f>
        <v>0</v>
      </c>
      <c r="H54" s="7"/>
      <c r="I54" s="10">
        <f>I52+I53</f>
        <v>12</v>
      </c>
      <c r="J54" s="8"/>
    </row>
    <row r="55" spans="1:10" s="4" customFormat="1" ht="12.75">
      <c r="A55" s="5"/>
      <c r="B55" s="5"/>
      <c r="C55" s="5"/>
      <c r="D55" s="5"/>
      <c r="E55" s="6"/>
      <c r="F55" s="6"/>
      <c r="G55" s="6"/>
      <c r="H55" s="7"/>
      <c r="I55" s="6"/>
      <c r="J55" s="8"/>
    </row>
    <row r="56" spans="1:10" s="4" customFormat="1" ht="12.75">
      <c r="A56" s="5"/>
      <c r="B56" s="5"/>
      <c r="C56" s="9" t="s">
        <v>49</v>
      </c>
      <c r="D56" s="5"/>
      <c r="E56" s="6"/>
      <c r="F56" s="6"/>
      <c r="G56" s="6"/>
      <c r="H56" s="7"/>
      <c r="I56" s="6"/>
      <c r="J56" s="8"/>
    </row>
    <row r="57" spans="1:10" s="4" customFormat="1" ht="12.75">
      <c r="A57" s="5"/>
      <c r="B57" s="5"/>
      <c r="C57" s="5"/>
      <c r="D57" s="5" t="s">
        <v>50</v>
      </c>
      <c r="E57" s="6">
        <v>698.5</v>
      </c>
      <c r="F57" s="6"/>
      <c r="G57" s="6">
        <f>E57/10*12</f>
        <v>838.19999999999993</v>
      </c>
      <c r="H57" s="7"/>
      <c r="I57" s="6"/>
      <c r="J57" s="8"/>
    </row>
    <row r="58" spans="1:10" s="4" customFormat="1" ht="12.75">
      <c r="A58" s="5"/>
      <c r="B58" s="5"/>
      <c r="C58" s="5"/>
      <c r="D58" s="5" t="s">
        <v>51</v>
      </c>
      <c r="E58" s="6">
        <v>400</v>
      </c>
      <c r="F58" s="6"/>
      <c r="G58" s="6">
        <f>E58/8*12</f>
        <v>600</v>
      </c>
      <c r="H58" s="7"/>
      <c r="I58" s="6"/>
      <c r="J58" s="8"/>
    </row>
    <row r="59" spans="1:10" s="4" customFormat="1" ht="12.75">
      <c r="A59" s="5"/>
      <c r="B59" s="5"/>
      <c r="C59" s="5"/>
      <c r="D59" s="5" t="s">
        <v>19</v>
      </c>
      <c r="E59" s="6">
        <v>450</v>
      </c>
      <c r="F59" s="6"/>
      <c r="G59" s="6">
        <f>E59/8*12</f>
        <v>675</v>
      </c>
      <c r="H59" s="7"/>
      <c r="I59" s="6"/>
      <c r="J59" s="8"/>
    </row>
    <row r="60" spans="1:10" s="4" customFormat="1" ht="31.5" customHeight="1">
      <c r="A60" s="5"/>
      <c r="B60" s="5"/>
      <c r="C60" s="9" t="s">
        <v>49</v>
      </c>
      <c r="D60" s="5"/>
      <c r="E60" s="11">
        <f>SUM(E57:E59)</f>
        <v>1548.5</v>
      </c>
      <c r="F60" s="6"/>
      <c r="G60" s="11">
        <f>SUM(G57:G59)</f>
        <v>2113.1999999999998</v>
      </c>
      <c r="H60" s="7"/>
      <c r="I60" s="6"/>
      <c r="J60" s="12" t="s">
        <v>52</v>
      </c>
    </row>
    <row r="61" spans="1:10" s="4" customFormat="1" ht="12.75">
      <c r="A61" s="5"/>
      <c r="B61" s="5"/>
      <c r="C61" s="5"/>
      <c r="D61" s="5"/>
      <c r="E61" s="6"/>
      <c r="F61" s="6"/>
      <c r="G61" s="6"/>
      <c r="H61" s="7"/>
      <c r="I61" s="6"/>
      <c r="J61" s="8"/>
    </row>
    <row r="62" spans="1:10" s="4" customFormat="1" ht="12.75">
      <c r="A62" s="5"/>
      <c r="B62" s="9" t="s">
        <v>53</v>
      </c>
      <c r="C62" s="5"/>
      <c r="D62" s="5"/>
      <c r="E62" s="10">
        <f>E60+E54+E49++E40+E36+E29</f>
        <v>20894.149999999998</v>
      </c>
      <c r="F62" s="10">
        <f>F60+F54+F49++F40+F36+F29</f>
        <v>22902.059999999998</v>
      </c>
      <c r="G62" s="10">
        <f>G60+G54+G49+G40+G36+G29</f>
        <v>23188.81</v>
      </c>
      <c r="H62" s="15">
        <f>H60+H54+H49++H40+H36+H29</f>
        <v>0</v>
      </c>
      <c r="I62" s="10">
        <f>I60+I54+I49++I40+I36+I29</f>
        <v>23271.812960000003</v>
      </c>
      <c r="J62" s="8"/>
    </row>
    <row r="63" spans="1:10" s="4" customFormat="1" ht="12.75">
      <c r="A63" s="3"/>
      <c r="B63" s="3"/>
      <c r="C63" s="3"/>
      <c r="D63" s="16" t="s">
        <v>54</v>
      </c>
      <c r="E63" s="3"/>
      <c r="F63" s="17"/>
      <c r="G63" s="18">
        <f>G62-G60</f>
        <v>21075.61</v>
      </c>
      <c r="H63" s="3"/>
      <c r="I63" s="17"/>
      <c r="J63" s="19"/>
    </row>
    <row r="64" spans="1:10" s="4" customFormat="1" ht="27" customHeight="1">
      <c r="A64" s="5"/>
      <c r="B64" s="9" t="s">
        <v>55</v>
      </c>
      <c r="C64" s="5"/>
      <c r="D64" s="5"/>
      <c r="E64" s="20">
        <f>E21-E62</f>
        <v>3836.8500000000022</v>
      </c>
      <c r="F64" s="20">
        <f>F21-F62</f>
        <v>217.94000000000233</v>
      </c>
      <c r="G64" s="20">
        <f>G21-G62</f>
        <v>6456.9399999999987</v>
      </c>
      <c r="H64" s="3"/>
      <c r="I64" s="30">
        <f>I21-I62</f>
        <v>-151.81296000000293</v>
      </c>
      <c r="J64" s="8"/>
    </row>
    <row r="65" spans="1:10" s="4" customFormat="1" ht="12.75">
      <c r="A65" s="3"/>
      <c r="B65" s="3"/>
      <c r="C65" s="3"/>
      <c r="D65" s="16" t="s">
        <v>56</v>
      </c>
      <c r="E65" s="21">
        <f>7829.72+6581</f>
        <v>14410.720000000001</v>
      </c>
      <c r="F65" s="3"/>
      <c r="G65" s="18">
        <f>G64+G60</f>
        <v>8570.14</v>
      </c>
      <c r="H65" s="3"/>
      <c r="I65" s="3"/>
      <c r="J65" s="19"/>
    </row>
    <row r="66" spans="1:10" s="4" customFormat="1" ht="12.75"/>
    <row r="67" spans="1:10" s="4" customFormat="1" ht="16.5" customHeight="1">
      <c r="B67" s="31" t="s">
        <v>63</v>
      </c>
    </row>
    <row r="68" spans="1:10" ht="26.25">
      <c r="A68" s="5"/>
      <c r="B68" s="5"/>
      <c r="C68" s="5"/>
      <c r="D68" s="5" t="s">
        <v>32</v>
      </c>
      <c r="E68" s="6">
        <v>1261.1500000000001</v>
      </c>
      <c r="F68" s="6"/>
      <c r="G68" s="6">
        <f>E68</f>
        <v>1261.1500000000001</v>
      </c>
      <c r="H68" s="7"/>
      <c r="I68" s="6"/>
      <c r="J68" s="12" t="s">
        <v>58</v>
      </c>
    </row>
  </sheetData>
  <mergeCells count="3">
    <mergeCell ref="A1:J1"/>
    <mergeCell ref="A2:J2"/>
    <mergeCell ref="J3:J4"/>
  </mergeCells>
  <pageMargins left="0.45" right="0.45" top="0.5" bottom="0.5" header="0.3" footer="0.3"/>
  <pageSetup scale="7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Steve's Computer</dc:creator>
  <cp:lastModifiedBy>Steve's Computer</cp:lastModifiedBy>
  <cp:lastPrinted>2016-10-25T01:28:57Z</cp:lastPrinted>
  <dcterms:created xsi:type="dcterms:W3CDTF">2016-10-24T20:12:13Z</dcterms:created>
  <dcterms:modified xsi:type="dcterms:W3CDTF">2016-11-30T15:15:20Z</dcterms:modified>
</cp:coreProperties>
</file>